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mhmdfhr/Desktop/skripsi fahri/"/>
    </mc:Choice>
  </mc:AlternateContent>
  <bookViews>
    <workbookView xWindow="-20" yWindow="3440" windowWidth="25600" windowHeight="144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" i="1" l="1"/>
  <c r="M19" i="1"/>
  <c r="L19" i="1"/>
  <c r="O17" i="1"/>
  <c r="N20" i="1"/>
  <c r="M20" i="1"/>
  <c r="L20" i="1"/>
  <c r="N18" i="1"/>
  <c r="M18" i="1"/>
  <c r="L18" i="1"/>
  <c r="C19" i="1"/>
  <c r="D19" i="1"/>
  <c r="E19" i="1"/>
  <c r="F19" i="1"/>
  <c r="G19" i="1"/>
  <c r="H19" i="1"/>
  <c r="I19" i="1"/>
  <c r="J19" i="1"/>
  <c r="B19" i="1"/>
  <c r="C18" i="1"/>
  <c r="D18" i="1"/>
  <c r="E18" i="1"/>
  <c r="F18" i="1"/>
  <c r="G18" i="1"/>
  <c r="H18" i="1"/>
  <c r="I18" i="1"/>
  <c r="J18" i="1"/>
  <c r="B1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K16" i="1"/>
  <c r="K3" i="1"/>
  <c r="J17" i="1"/>
  <c r="I17" i="1"/>
  <c r="H17" i="1"/>
  <c r="G17" i="1"/>
  <c r="F17" i="1"/>
  <c r="E17" i="1"/>
  <c r="D17" i="1"/>
  <c r="C17" i="1"/>
  <c r="B17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<sst xmlns="http://schemas.openxmlformats.org/spreadsheetml/2006/main" count="18" uniqueCount="18">
  <si>
    <t>Kode Pasien</t>
  </si>
  <si>
    <t>Kualitas Hidup</t>
  </si>
  <si>
    <t>PF</t>
  </si>
  <si>
    <t>RP</t>
  </si>
  <si>
    <t>RE</t>
  </si>
  <si>
    <t>VT</t>
  </si>
  <si>
    <t>MH</t>
  </si>
  <si>
    <t>SF</t>
  </si>
  <si>
    <t>BP</t>
  </si>
  <si>
    <t>GH</t>
  </si>
  <si>
    <t>HT</t>
  </si>
  <si>
    <t>Derajat Fungsional Sendi</t>
  </si>
  <si>
    <t>Nyeri</t>
  </si>
  <si>
    <t>Kekakuan</t>
  </si>
  <si>
    <t>Fungsi Fisik</t>
  </si>
  <si>
    <t>Usia</t>
  </si>
  <si>
    <t xml:space="preserve"> Kualitas Hidup Tiap Pasien</t>
  </si>
  <si>
    <t>Derajat Fungsional Sendi Tiap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</si>
</sst>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0" fontId="0" fillId="0" borderId="0" xfId="0" applyBorder="1"/>
    <xf numFmtId="0" fontId="0" fillId="0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J9" sqref="J9"/>
    </sheetView>
  </sheetViews>
  <sheetFormatPr baseColWidth="10" defaultRowHeight="16" x14ac:dyDescent="0.2"/>
  <cols>
    <col min="11" max="11" width="13.6640625" customWidth="1"/>
    <col min="15" max="15" width="18.33203125" customWidth="1"/>
    <col min="16" max="16" width="7.83203125" customWidth="1"/>
  </cols>
  <sheetData>
    <row r="1" spans="1:16" x14ac:dyDescent="0.2">
      <c r="A1" s="30" t="s">
        <v>0</v>
      </c>
      <c r="B1" s="29" t="s">
        <v>1</v>
      </c>
      <c r="C1" s="29"/>
      <c r="D1" s="29"/>
      <c r="E1" s="29"/>
      <c r="F1" s="29"/>
      <c r="G1" s="29"/>
      <c r="H1" s="29"/>
      <c r="I1" s="29"/>
      <c r="J1" s="29"/>
      <c r="K1" s="31" t="s">
        <v>16</v>
      </c>
      <c r="L1" s="30" t="s">
        <v>11</v>
      </c>
      <c r="M1" s="30"/>
      <c r="N1" s="30"/>
      <c r="O1" s="25" t="s">
        <v>17</v>
      </c>
      <c r="P1" s="27" t="s">
        <v>15</v>
      </c>
    </row>
    <row r="2" spans="1:16" x14ac:dyDescent="0.2">
      <c r="A2" s="30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2"/>
      <c r="L2" s="4" t="s">
        <v>12</v>
      </c>
      <c r="M2" s="3" t="s">
        <v>13</v>
      </c>
      <c r="N2" s="3" t="s">
        <v>14</v>
      </c>
      <c r="O2" s="26"/>
      <c r="P2" s="28"/>
    </row>
    <row r="3" spans="1:16" x14ac:dyDescent="0.2">
      <c r="A3" s="12">
        <v>1</v>
      </c>
      <c r="B3" s="12">
        <v>5</v>
      </c>
      <c r="C3" s="6">
        <v>0</v>
      </c>
      <c r="D3" s="12">
        <v>66.7</v>
      </c>
      <c r="E3" s="6">
        <v>45</v>
      </c>
      <c r="F3" s="12">
        <v>64</v>
      </c>
      <c r="G3" s="6">
        <v>25</v>
      </c>
      <c r="H3" s="12">
        <v>67.5</v>
      </c>
      <c r="I3" s="6">
        <v>25</v>
      </c>
      <c r="J3" s="12">
        <v>25</v>
      </c>
      <c r="K3" s="7">
        <f>(SUM(B3:J3)/9)</f>
        <v>35.911111111111111</v>
      </c>
      <c r="L3" s="12">
        <v>8</v>
      </c>
      <c r="M3" s="12">
        <v>3</v>
      </c>
      <c r="N3" s="17">
        <v>47</v>
      </c>
      <c r="O3" s="19">
        <f>SUM(L3:N3)</f>
        <v>58</v>
      </c>
      <c r="P3" s="19">
        <v>57</v>
      </c>
    </row>
    <row r="4" spans="1:16" x14ac:dyDescent="0.2">
      <c r="A4" s="13">
        <v>2</v>
      </c>
      <c r="B4" s="13">
        <v>30</v>
      </c>
      <c r="C4" s="8">
        <v>0</v>
      </c>
      <c r="D4" s="13">
        <v>66.7</v>
      </c>
      <c r="E4" s="8">
        <v>65</v>
      </c>
      <c r="F4" s="13">
        <v>68</v>
      </c>
      <c r="G4" s="8">
        <v>62.5</v>
      </c>
      <c r="H4" s="13">
        <v>57.5</v>
      </c>
      <c r="I4" s="8">
        <v>50</v>
      </c>
      <c r="J4" s="13">
        <v>50</v>
      </c>
      <c r="K4" s="9">
        <f t="shared" ref="K4:K15" si="0">(SUM(B4:J4)/9)</f>
        <v>49.966666666666669</v>
      </c>
      <c r="L4" s="13">
        <v>3</v>
      </c>
      <c r="M4" s="13">
        <v>0</v>
      </c>
      <c r="N4" s="18">
        <v>20</v>
      </c>
      <c r="O4" s="15">
        <f t="shared" ref="O4:O16" si="1">SUM(L4:N4)</f>
        <v>23</v>
      </c>
      <c r="P4" s="15">
        <v>61</v>
      </c>
    </row>
    <row r="5" spans="1:16" x14ac:dyDescent="0.2">
      <c r="A5" s="13">
        <v>3</v>
      </c>
      <c r="B5" s="13">
        <v>80</v>
      </c>
      <c r="C5" s="8">
        <v>100</v>
      </c>
      <c r="D5" s="13">
        <v>66.7</v>
      </c>
      <c r="E5" s="8">
        <v>90</v>
      </c>
      <c r="F5" s="13">
        <v>88</v>
      </c>
      <c r="G5" s="8">
        <v>100</v>
      </c>
      <c r="H5" s="13">
        <v>100</v>
      </c>
      <c r="I5" s="8">
        <v>85</v>
      </c>
      <c r="J5" s="13">
        <v>100</v>
      </c>
      <c r="K5" s="9">
        <f t="shared" si="0"/>
        <v>89.966666666666669</v>
      </c>
      <c r="L5" s="13">
        <v>0</v>
      </c>
      <c r="M5" s="13">
        <v>0</v>
      </c>
      <c r="N5" s="18">
        <v>3</v>
      </c>
      <c r="O5" s="15">
        <f t="shared" si="1"/>
        <v>3</v>
      </c>
      <c r="P5" s="15">
        <v>56</v>
      </c>
    </row>
    <row r="6" spans="1:16" x14ac:dyDescent="0.2">
      <c r="A6" s="13">
        <v>4</v>
      </c>
      <c r="B6" s="13">
        <v>55</v>
      </c>
      <c r="C6" s="8">
        <v>50</v>
      </c>
      <c r="D6" s="13">
        <v>100</v>
      </c>
      <c r="E6" s="8">
        <v>80</v>
      </c>
      <c r="F6" s="13">
        <v>88</v>
      </c>
      <c r="G6" s="8">
        <v>67.5</v>
      </c>
      <c r="H6" s="13">
        <v>80</v>
      </c>
      <c r="I6" s="8">
        <v>80</v>
      </c>
      <c r="J6" s="13">
        <v>75</v>
      </c>
      <c r="K6" s="9">
        <f t="shared" si="0"/>
        <v>75.055555555555557</v>
      </c>
      <c r="L6" s="13">
        <v>2</v>
      </c>
      <c r="M6" s="13">
        <v>2</v>
      </c>
      <c r="N6" s="18">
        <v>8</v>
      </c>
      <c r="O6" s="15">
        <f t="shared" si="1"/>
        <v>12</v>
      </c>
      <c r="P6" s="15">
        <v>59</v>
      </c>
    </row>
    <row r="7" spans="1:16" x14ac:dyDescent="0.2">
      <c r="A7" s="13">
        <v>5</v>
      </c>
      <c r="B7" s="13">
        <v>5</v>
      </c>
      <c r="C7" s="8">
        <v>0</v>
      </c>
      <c r="D7" s="13">
        <v>33.299999999999997</v>
      </c>
      <c r="E7" s="8">
        <v>65</v>
      </c>
      <c r="F7" s="13">
        <v>64</v>
      </c>
      <c r="G7" s="8">
        <v>25</v>
      </c>
      <c r="H7" s="13">
        <v>22.5</v>
      </c>
      <c r="I7" s="8">
        <v>25</v>
      </c>
      <c r="J7" s="13">
        <v>25</v>
      </c>
      <c r="K7" s="9">
        <f t="shared" si="0"/>
        <v>29.422222222222224</v>
      </c>
      <c r="L7" s="13">
        <v>11</v>
      </c>
      <c r="M7" s="13">
        <v>6</v>
      </c>
      <c r="N7" s="18">
        <v>57</v>
      </c>
      <c r="O7" s="15">
        <f t="shared" si="1"/>
        <v>74</v>
      </c>
      <c r="P7" s="15">
        <v>50</v>
      </c>
    </row>
    <row r="8" spans="1:16" x14ac:dyDescent="0.2">
      <c r="A8" s="13">
        <v>6</v>
      </c>
      <c r="B8" s="13">
        <v>20</v>
      </c>
      <c r="C8" s="8">
        <v>0</v>
      </c>
      <c r="D8" s="13">
        <v>33.299999999999997</v>
      </c>
      <c r="E8" s="8">
        <v>65</v>
      </c>
      <c r="F8" s="13">
        <v>64</v>
      </c>
      <c r="G8" s="8">
        <v>37.5</v>
      </c>
      <c r="H8" s="13">
        <v>45</v>
      </c>
      <c r="I8" s="8">
        <v>30</v>
      </c>
      <c r="J8" s="13">
        <v>50</v>
      </c>
      <c r="K8" s="9">
        <f t="shared" si="0"/>
        <v>38.31111111111111</v>
      </c>
      <c r="L8" s="13">
        <v>3</v>
      </c>
      <c r="M8" s="13">
        <v>0</v>
      </c>
      <c r="N8" s="18">
        <v>27</v>
      </c>
      <c r="O8" s="15">
        <f t="shared" si="1"/>
        <v>30</v>
      </c>
      <c r="P8" s="15">
        <v>50</v>
      </c>
    </row>
    <row r="9" spans="1:16" x14ac:dyDescent="0.2">
      <c r="A9" s="13">
        <v>7</v>
      </c>
      <c r="B9" s="13">
        <v>50</v>
      </c>
      <c r="C9" s="8">
        <v>50</v>
      </c>
      <c r="D9" s="13">
        <v>100</v>
      </c>
      <c r="E9" s="8">
        <v>70</v>
      </c>
      <c r="F9" s="13">
        <v>84</v>
      </c>
      <c r="G9" s="8">
        <v>87.5</v>
      </c>
      <c r="H9" s="13">
        <v>45</v>
      </c>
      <c r="I9" s="8">
        <v>65</v>
      </c>
      <c r="J9" s="13">
        <v>75</v>
      </c>
      <c r="K9" s="9">
        <f t="shared" si="0"/>
        <v>69.611111111111114</v>
      </c>
      <c r="L9" s="13">
        <v>2</v>
      </c>
      <c r="M9" s="13">
        <v>0</v>
      </c>
      <c r="N9" s="18">
        <v>20</v>
      </c>
      <c r="O9" s="15">
        <f t="shared" si="1"/>
        <v>22</v>
      </c>
      <c r="P9" s="15">
        <v>63</v>
      </c>
    </row>
    <row r="10" spans="1:16" x14ac:dyDescent="0.2">
      <c r="A10" s="13">
        <v>8</v>
      </c>
      <c r="B10" s="13">
        <v>35</v>
      </c>
      <c r="C10" s="8">
        <v>50</v>
      </c>
      <c r="D10" s="13">
        <v>66.7</v>
      </c>
      <c r="E10" s="8">
        <v>65</v>
      </c>
      <c r="F10" s="13">
        <v>80</v>
      </c>
      <c r="G10" s="8">
        <v>87.5</v>
      </c>
      <c r="H10" s="13">
        <v>100</v>
      </c>
      <c r="I10" s="8">
        <v>75</v>
      </c>
      <c r="J10" s="13">
        <v>75</v>
      </c>
      <c r="K10" s="9">
        <f t="shared" si="0"/>
        <v>70.466666666666669</v>
      </c>
      <c r="L10" s="13">
        <v>2</v>
      </c>
      <c r="M10" s="13">
        <v>0</v>
      </c>
      <c r="N10" s="18">
        <v>15</v>
      </c>
      <c r="O10" s="15">
        <f t="shared" si="1"/>
        <v>17</v>
      </c>
      <c r="P10" s="15">
        <v>58</v>
      </c>
    </row>
    <row r="11" spans="1:16" x14ac:dyDescent="0.2">
      <c r="A11" s="13">
        <v>9</v>
      </c>
      <c r="B11" s="13">
        <v>35</v>
      </c>
      <c r="C11" s="8">
        <v>0</v>
      </c>
      <c r="D11" s="13">
        <v>66.7</v>
      </c>
      <c r="E11" s="8">
        <v>60</v>
      </c>
      <c r="F11" s="13">
        <v>70</v>
      </c>
      <c r="G11" s="8">
        <v>87.5</v>
      </c>
      <c r="H11" s="13">
        <v>55</v>
      </c>
      <c r="I11" s="8">
        <v>50</v>
      </c>
      <c r="J11" s="13">
        <v>50</v>
      </c>
      <c r="K11" s="9">
        <f t="shared" si="0"/>
        <v>52.68888888888889</v>
      </c>
      <c r="L11" s="13">
        <v>4</v>
      </c>
      <c r="M11" s="13">
        <v>0</v>
      </c>
      <c r="N11" s="18">
        <v>14</v>
      </c>
      <c r="O11" s="15">
        <f t="shared" si="1"/>
        <v>18</v>
      </c>
      <c r="P11" s="15">
        <v>74</v>
      </c>
    </row>
    <row r="12" spans="1:16" x14ac:dyDescent="0.2">
      <c r="A12" s="13">
        <v>10</v>
      </c>
      <c r="B12" s="13">
        <v>35</v>
      </c>
      <c r="C12" s="8">
        <v>75</v>
      </c>
      <c r="D12" s="13">
        <v>66.7</v>
      </c>
      <c r="E12" s="8">
        <v>75</v>
      </c>
      <c r="F12" s="13">
        <v>80</v>
      </c>
      <c r="G12" s="8">
        <v>87.5</v>
      </c>
      <c r="H12" s="13">
        <v>77.5</v>
      </c>
      <c r="I12" s="8">
        <v>80</v>
      </c>
      <c r="J12" s="13">
        <v>50</v>
      </c>
      <c r="K12" s="9">
        <f t="shared" si="0"/>
        <v>69.63333333333334</v>
      </c>
      <c r="L12" s="13">
        <v>2</v>
      </c>
      <c r="M12" s="13">
        <v>0</v>
      </c>
      <c r="N12" s="18">
        <v>12</v>
      </c>
      <c r="O12" s="15">
        <f t="shared" si="1"/>
        <v>14</v>
      </c>
      <c r="P12" s="15">
        <v>62</v>
      </c>
    </row>
    <row r="13" spans="1:16" x14ac:dyDescent="0.2">
      <c r="A13" s="13">
        <v>11</v>
      </c>
      <c r="B13" s="13">
        <v>15</v>
      </c>
      <c r="C13" s="8">
        <v>25</v>
      </c>
      <c r="D13" s="13">
        <v>66.7</v>
      </c>
      <c r="E13" s="8">
        <v>50</v>
      </c>
      <c r="F13" s="13">
        <v>68</v>
      </c>
      <c r="G13" s="8">
        <v>62.5</v>
      </c>
      <c r="H13" s="13">
        <v>55</v>
      </c>
      <c r="I13" s="8">
        <v>50</v>
      </c>
      <c r="J13" s="13">
        <v>50</v>
      </c>
      <c r="K13" s="9">
        <f t="shared" si="0"/>
        <v>49.133333333333333</v>
      </c>
      <c r="L13" s="13">
        <v>8</v>
      </c>
      <c r="M13" s="13">
        <v>2</v>
      </c>
      <c r="N13" s="18">
        <v>36</v>
      </c>
      <c r="O13" s="15">
        <f t="shared" si="1"/>
        <v>46</v>
      </c>
      <c r="P13" s="15">
        <v>59</v>
      </c>
    </row>
    <row r="14" spans="1:16" x14ac:dyDescent="0.2">
      <c r="A14" s="13">
        <v>12</v>
      </c>
      <c r="B14" s="13">
        <v>75</v>
      </c>
      <c r="C14" s="8">
        <v>50</v>
      </c>
      <c r="D14" s="13">
        <v>100</v>
      </c>
      <c r="E14" s="8">
        <v>65</v>
      </c>
      <c r="F14" s="13">
        <v>84</v>
      </c>
      <c r="G14" s="8">
        <v>100</v>
      </c>
      <c r="H14" s="13">
        <v>77.5</v>
      </c>
      <c r="I14" s="8">
        <v>25</v>
      </c>
      <c r="J14" s="13">
        <v>25</v>
      </c>
      <c r="K14" s="9">
        <f t="shared" si="0"/>
        <v>66.833333333333329</v>
      </c>
      <c r="L14" s="13">
        <v>3</v>
      </c>
      <c r="M14" s="13">
        <v>0</v>
      </c>
      <c r="N14" s="18">
        <v>21</v>
      </c>
      <c r="O14" s="15">
        <f t="shared" si="1"/>
        <v>24</v>
      </c>
      <c r="P14" s="15">
        <v>49</v>
      </c>
    </row>
    <row r="15" spans="1:16" x14ac:dyDescent="0.2">
      <c r="A15" s="13">
        <v>13</v>
      </c>
      <c r="B15" s="13">
        <v>55</v>
      </c>
      <c r="C15" s="8">
        <v>75</v>
      </c>
      <c r="D15" s="13">
        <v>66.7</v>
      </c>
      <c r="E15" s="8">
        <v>85</v>
      </c>
      <c r="F15" s="13">
        <v>80</v>
      </c>
      <c r="G15" s="8">
        <v>100</v>
      </c>
      <c r="H15" s="13">
        <v>90</v>
      </c>
      <c r="I15" s="8">
        <v>50</v>
      </c>
      <c r="J15" s="13">
        <v>50</v>
      </c>
      <c r="K15" s="9">
        <f t="shared" si="0"/>
        <v>72.411111111111111</v>
      </c>
      <c r="L15" s="13">
        <v>0</v>
      </c>
      <c r="M15" s="13">
        <v>6</v>
      </c>
      <c r="N15" s="18">
        <v>41</v>
      </c>
      <c r="O15" s="15">
        <f t="shared" si="1"/>
        <v>47</v>
      </c>
      <c r="P15" s="15">
        <v>46</v>
      </c>
    </row>
    <row r="16" spans="1:16" x14ac:dyDescent="0.2">
      <c r="A16" s="14">
        <v>14</v>
      </c>
      <c r="B16" s="14">
        <v>10</v>
      </c>
      <c r="C16" s="10">
        <v>0</v>
      </c>
      <c r="D16" s="14">
        <v>66.7</v>
      </c>
      <c r="E16" s="10">
        <v>35</v>
      </c>
      <c r="F16" s="14">
        <v>64</v>
      </c>
      <c r="G16" s="10">
        <v>50</v>
      </c>
      <c r="H16" s="14">
        <v>55</v>
      </c>
      <c r="I16" s="10">
        <v>30</v>
      </c>
      <c r="J16" s="14">
        <v>50</v>
      </c>
      <c r="K16" s="11">
        <f>(SUM(B16:J16)/9)</f>
        <v>40.077777777777776</v>
      </c>
      <c r="L16" s="13">
        <v>9</v>
      </c>
      <c r="M16" s="13">
        <v>8</v>
      </c>
      <c r="N16" s="15">
        <v>49</v>
      </c>
      <c r="O16" s="15">
        <f t="shared" si="1"/>
        <v>66</v>
      </c>
      <c r="P16" s="16">
        <v>60</v>
      </c>
    </row>
    <row r="17" spans="1:15" x14ac:dyDescent="0.2">
      <c r="A17" s="1"/>
      <c r="B17" s="5">
        <f>(SUM(B3:B16)/14)</f>
        <v>36.071428571428569</v>
      </c>
      <c r="C17" s="5">
        <f t="shared" ref="C17:J17" si="2">(SUM(C3:C16)/14)</f>
        <v>33.928571428571431</v>
      </c>
      <c r="D17" s="5">
        <f t="shared" si="2"/>
        <v>69.064285714285731</v>
      </c>
      <c r="E17" s="5">
        <f t="shared" si="2"/>
        <v>65.357142857142861</v>
      </c>
      <c r="F17" s="5">
        <f t="shared" si="2"/>
        <v>74.714285714285708</v>
      </c>
      <c r="G17" s="5">
        <f t="shared" si="2"/>
        <v>70</v>
      </c>
      <c r="H17" s="5">
        <f t="shared" si="2"/>
        <v>66.25</v>
      </c>
      <c r="I17" s="5">
        <f t="shared" si="2"/>
        <v>51.428571428571431</v>
      </c>
      <c r="J17" s="5">
        <f t="shared" si="2"/>
        <v>53.571428571428569</v>
      </c>
      <c r="K17" s="1"/>
      <c r="L17" s="22">
        <v>3</v>
      </c>
      <c r="M17" s="22">
        <v>2</v>
      </c>
      <c r="N17" s="22">
        <v>18</v>
      </c>
      <c r="O17" s="24">
        <f>SUM(L17:N17)</f>
        <v>23</v>
      </c>
    </row>
    <row r="18" spans="1:15" x14ac:dyDescent="0.2">
      <c r="B18" s="20">
        <f>STDEV(B3:B16)</f>
        <v>24.35147850736184</v>
      </c>
      <c r="C18" s="20">
        <f t="shared" ref="C18:J18" si="3">STDEV(C3:C16)</f>
        <v>34.817025644435432</v>
      </c>
      <c r="D18" s="20">
        <f t="shared" si="3"/>
        <v>20.530525383620081</v>
      </c>
      <c r="E18" s="20">
        <f t="shared" si="3"/>
        <v>14.995420546374721</v>
      </c>
      <c r="F18" s="20">
        <f t="shared" si="3"/>
        <v>9.5307483879895276</v>
      </c>
      <c r="G18" s="20">
        <f t="shared" si="3"/>
        <v>27.103789119150566</v>
      </c>
      <c r="H18" s="20">
        <f t="shared" si="3"/>
        <v>22.462575713668894</v>
      </c>
      <c r="I18" s="20">
        <f t="shared" si="3"/>
        <v>22.397507710643872</v>
      </c>
      <c r="J18" s="20">
        <f t="shared" si="3"/>
        <v>21.610945537689162</v>
      </c>
      <c r="L18" s="20">
        <f>(SUM(L3:L17)/15)</f>
        <v>4</v>
      </c>
      <c r="M18" s="20">
        <f>SUM(M3:M17)/15</f>
        <v>1.9333333333333333</v>
      </c>
      <c r="N18" s="20">
        <f>SUM(N3:N17)/15</f>
        <v>25.866666666666667</v>
      </c>
    </row>
    <row r="19" spans="1:15" x14ac:dyDescent="0.2">
      <c r="B19" s="20">
        <f>STDEV(B3:B16)/SQRT(COUNT(B3:B16))</f>
        <v>6.508206388281236</v>
      </c>
      <c r="C19" s="20">
        <f t="shared" ref="C19:J19" si="4">STDEV(C3:C16)/SQRT(COUNT(C3:C16))</f>
        <v>9.3052415134285411</v>
      </c>
      <c r="D19" s="20">
        <f t="shared" si="4"/>
        <v>5.4870137111408557</v>
      </c>
      <c r="E19" s="20">
        <f t="shared" si="4"/>
        <v>4.0076947182231937</v>
      </c>
      <c r="F19" s="20">
        <f t="shared" si="4"/>
        <v>2.5471996505289178</v>
      </c>
      <c r="G19" s="20">
        <f t="shared" si="4"/>
        <v>7.2437923405166353</v>
      </c>
      <c r="H19" s="20">
        <f t="shared" si="4"/>
        <v>6.0033758817870115</v>
      </c>
      <c r="I19" s="20">
        <f t="shared" si="4"/>
        <v>5.9859857264897824</v>
      </c>
      <c r="J19" s="20">
        <f t="shared" si="4"/>
        <v>5.7757681433045711</v>
      </c>
      <c r="L19" s="20">
        <f>STDEV(L3:L17)</f>
        <v>3.3594217189442421</v>
      </c>
      <c r="M19" s="20">
        <f>STDEV(M3:M17)</f>
        <v>2.6850556436550455</v>
      </c>
      <c r="N19" s="20">
        <f>STDEV(N3:N17)</f>
        <v>16.326431972491143</v>
      </c>
    </row>
    <row r="20" spans="1:15" x14ac:dyDescent="0.2">
      <c r="L20" s="21">
        <f>STDEV(L3:L17)/SQRT(COUNT(L3:L17))</f>
        <v>0.86739895802390288</v>
      </c>
      <c r="M20" s="21">
        <f>STDEV(M3:M17)/SQRT(COUNT(M3:M17))</f>
        <v>0.69327838610108183</v>
      </c>
      <c r="N20" s="21">
        <f>STDEV(N3:N17)/COUNT(N3:N17)</f>
        <v>1.0884287981660763</v>
      </c>
    </row>
    <row r="23" spans="1:15" x14ac:dyDescent="0.2">
      <c r="M23" s="23"/>
    </row>
  </sheetData>
  <mergeCells count="6">
    <mergeCell ref="O1:O2"/>
    <mergeCell ref="P1:P2"/>
    <mergeCell ref="B1:J1"/>
    <mergeCell ref="A1:A2"/>
    <mergeCell ref="K1:K2"/>
    <mergeCell ref="L1:N1"/>
  </mergeCells>
  <phoneticPr fontId="1" type="noConversion"/>
  <pageMargins left="0.7" right="0.7" top="0.75" bottom="0.75" header="0.3" footer="0.3"/>
  <pageSetup paperSize="9" orientation="portrait" horizontalDpi="0" verticalDpi="0"/>
  <ignoredErrors>
    <ignoredError sqref="K3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2019-11-27T06:05:45Z</dcterms:created>
  <dcterms:modified xsi:type="dcterms:W3CDTF">2019-12-17T15:51:44Z</dcterms:modified>
</cp:coreProperties>
</file>